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130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'Sheet1'!$A$1:$M$38</definedName>
  </definedNames>
  <calcPr fullCalcOnLoad="1"/>
</workbook>
</file>

<file path=xl/sharedStrings.xml><?xml version="1.0" encoding="utf-8"?>
<sst xmlns="http://schemas.openxmlformats.org/spreadsheetml/2006/main" count="75" uniqueCount="28">
  <si>
    <t>Estimated</t>
  </si>
  <si>
    <t>Budget</t>
  </si>
  <si>
    <t>Expenditures</t>
  </si>
  <si>
    <t>FY 2013</t>
  </si>
  <si>
    <t>FY 2014</t>
  </si>
  <si>
    <t xml:space="preserve">Cape Elizabeth Rescue Fund </t>
  </si>
  <si>
    <t>Cape Elizabeth Sewer Fund</t>
  </si>
  <si>
    <t>Spurwink Church Fund</t>
  </si>
  <si>
    <t>Riverside Cemetery Fund</t>
  </si>
  <si>
    <t>Fort Williams Park Capital Fund</t>
  </si>
  <si>
    <t>Portland Head Light Fund</t>
  </si>
  <si>
    <t>Thomas Jordan Fund</t>
  </si>
  <si>
    <t xml:space="preserve">Infrastructure Improvement Fund </t>
  </si>
  <si>
    <t xml:space="preserve">Land Acquisition Fund </t>
  </si>
  <si>
    <t>Total Budget</t>
  </si>
  <si>
    <t xml:space="preserve">Revenues </t>
  </si>
  <si>
    <t>Total Revenues</t>
  </si>
  <si>
    <t>$ Change</t>
  </si>
  <si>
    <t>% Change</t>
  </si>
  <si>
    <t>FY 2015</t>
  </si>
  <si>
    <t>Actual</t>
  </si>
  <si>
    <t>FY 2016</t>
  </si>
  <si>
    <t>Fund Balance</t>
  </si>
  <si>
    <t>FY 2016 Change</t>
  </si>
  <si>
    <t>FY 2017</t>
  </si>
  <si>
    <t>FY 2016 to FY 2017</t>
  </si>
  <si>
    <t>Proj. 6/30/17</t>
  </si>
  <si>
    <t>Use of General Fund carry Forward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</si>
</sst>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_);_(* \(#,##0\);_(* &quot;-&quot;??_);_(@_)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</numFmts>
  <fonts count="43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164" fontId="0" fillId="0" borderId="0" xfId="44" applyNumberFormat="1" applyFont="1" applyAlignment="1">
      <alignment/>
    </xf>
    <xf numFmtId="164" fontId="0" fillId="0" borderId="0" xfId="0" applyNumberFormat="1" applyFont="1" applyAlignment="1">
      <alignment/>
    </xf>
    <xf numFmtId="165" fontId="0" fillId="0" borderId="0" xfId="59" applyNumberFormat="1" applyFont="1" applyAlignment="1">
      <alignment/>
    </xf>
    <xf numFmtId="164" fontId="4" fillId="0" borderId="0" xfId="44" applyNumberFormat="1" applyFont="1" applyAlignment="1">
      <alignment/>
    </xf>
    <xf numFmtId="165" fontId="4" fillId="0" borderId="0" xfId="59" applyNumberFormat="1" applyFont="1" applyAlignment="1">
      <alignment/>
    </xf>
    <xf numFmtId="14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tabSelected="1" zoomScalePageLayoutView="0" workbookViewId="0" topLeftCell="A4">
      <selection activeCell="I29" sqref="I29"/>
    </sheetView>
  </sheetViews>
  <sheetFormatPr defaultColWidth="9.140625" defaultRowHeight="12.75"/>
  <cols>
    <col min="1" max="1" width="28.28125" style="2" customWidth="1"/>
    <col min="2" max="2" width="11.28125" style="2" hidden="1" customWidth="1"/>
    <col min="3" max="3" width="0.71875" style="2" hidden="1" customWidth="1"/>
    <col min="4" max="4" width="13.57421875" style="2" hidden="1" customWidth="1"/>
    <col min="5" max="5" width="15.57421875" style="2" hidden="1" customWidth="1"/>
    <col min="6" max="6" width="11.28125" style="2" bestFit="1" customWidth="1"/>
    <col min="7" max="9" width="11.28125" style="2" customWidth="1"/>
    <col min="10" max="10" width="17.8515625" style="2" bestFit="1" customWidth="1"/>
    <col min="11" max="11" width="11.28125" style="2" customWidth="1"/>
    <col min="12" max="13" width="17.8515625" style="2" bestFit="1" customWidth="1"/>
    <col min="14" max="14" width="11.8515625" style="2" bestFit="1" customWidth="1"/>
    <col min="15" max="15" width="11.28125" style="2" bestFit="1" customWidth="1"/>
    <col min="16" max="16384" width="9.140625" style="2" customWidth="1"/>
  </cols>
  <sheetData>
    <row r="1" spans="1:13" s="1" customFormat="1" ht="18">
      <c r="A1" s="3"/>
      <c r="B1" s="4" t="s">
        <v>1</v>
      </c>
      <c r="C1" s="4" t="s">
        <v>20</v>
      </c>
      <c r="D1" s="4" t="s">
        <v>1</v>
      </c>
      <c r="E1" s="4" t="s">
        <v>20</v>
      </c>
      <c r="F1" s="4" t="s">
        <v>20</v>
      </c>
      <c r="G1" s="4" t="s">
        <v>1</v>
      </c>
      <c r="H1" s="4" t="s">
        <v>0</v>
      </c>
      <c r="I1" s="4" t="s">
        <v>1</v>
      </c>
      <c r="J1" s="4" t="s">
        <v>17</v>
      </c>
      <c r="K1" s="4" t="s">
        <v>18</v>
      </c>
      <c r="L1" s="4"/>
      <c r="M1" s="4"/>
    </row>
    <row r="2" spans="1:13" s="1" customFormat="1" ht="18">
      <c r="A2" s="3" t="s">
        <v>2</v>
      </c>
      <c r="B2" s="4" t="s">
        <v>3</v>
      </c>
      <c r="C2" s="4" t="s">
        <v>3</v>
      </c>
      <c r="D2" s="4" t="s">
        <v>4</v>
      </c>
      <c r="E2" s="4" t="s">
        <v>4</v>
      </c>
      <c r="F2" s="4" t="s">
        <v>19</v>
      </c>
      <c r="G2" s="4" t="s">
        <v>21</v>
      </c>
      <c r="H2" s="4" t="s">
        <v>21</v>
      </c>
      <c r="I2" s="4" t="s">
        <v>24</v>
      </c>
      <c r="J2" s="4" t="s">
        <v>25</v>
      </c>
      <c r="K2" s="4" t="s">
        <v>25</v>
      </c>
      <c r="L2" s="4"/>
      <c r="M2" s="4"/>
    </row>
    <row r="3" spans="1:13" ht="18">
      <c r="A3" s="5" t="s">
        <v>5</v>
      </c>
      <c r="B3" s="6">
        <v>263500</v>
      </c>
      <c r="C3" s="6">
        <v>229683</v>
      </c>
      <c r="D3" s="6">
        <v>267318</v>
      </c>
      <c r="E3" s="6">
        <v>239227</v>
      </c>
      <c r="F3" s="6">
        <v>223479</v>
      </c>
      <c r="G3" s="6">
        <v>340177</v>
      </c>
      <c r="H3" s="6">
        <v>340177</v>
      </c>
      <c r="I3" s="6">
        <v>440936</v>
      </c>
      <c r="J3" s="6">
        <f>SUM(I3-G3)</f>
        <v>100759</v>
      </c>
      <c r="K3" s="8">
        <f>SUM(J3/G3)</f>
        <v>0.2961958039491206</v>
      </c>
      <c r="L3" s="7"/>
      <c r="M3" s="8"/>
    </row>
    <row r="4" spans="1:13" ht="18">
      <c r="A4" s="5" t="s">
        <v>6</v>
      </c>
      <c r="B4" s="6">
        <v>1755300</v>
      </c>
      <c r="C4" s="6">
        <v>1827026</v>
      </c>
      <c r="D4" s="6">
        <v>2163963</v>
      </c>
      <c r="E4" s="6">
        <v>1857370</v>
      </c>
      <c r="F4" s="6">
        <v>1746767</v>
      </c>
      <c r="G4" s="6">
        <v>1904798</v>
      </c>
      <c r="H4" s="6">
        <v>1904798</v>
      </c>
      <c r="I4" s="6">
        <v>1951587</v>
      </c>
      <c r="J4" s="6">
        <f aca="true" t="shared" si="0" ref="J4:J13">SUM(I4-G4)</f>
        <v>46789</v>
      </c>
      <c r="K4" s="8">
        <f aca="true" t="shared" si="1" ref="K4:K13">SUM(J4/G4)</f>
        <v>0.02456375951675716</v>
      </c>
      <c r="L4" s="7"/>
      <c r="M4" s="8"/>
    </row>
    <row r="5" spans="1:13" ht="18">
      <c r="A5" s="5" t="s">
        <v>7</v>
      </c>
      <c r="B5" s="6">
        <v>10847</v>
      </c>
      <c r="C5" s="6">
        <v>7735</v>
      </c>
      <c r="D5" s="6">
        <v>10847</v>
      </c>
      <c r="E5" s="6">
        <v>6194</v>
      </c>
      <c r="F5" s="6">
        <v>7058</v>
      </c>
      <c r="G5" s="6">
        <v>9209</v>
      </c>
      <c r="H5" s="6">
        <v>9209</v>
      </c>
      <c r="I5" s="6">
        <v>9209</v>
      </c>
      <c r="J5" s="6">
        <f t="shared" si="0"/>
        <v>0</v>
      </c>
      <c r="K5" s="8">
        <f t="shared" si="1"/>
        <v>0</v>
      </c>
      <c r="L5" s="7"/>
      <c r="M5" s="8"/>
    </row>
    <row r="6" spans="1:13" ht="18">
      <c r="A6" s="5" t="s">
        <v>8</v>
      </c>
      <c r="B6" s="6">
        <v>69357</v>
      </c>
      <c r="C6" s="6">
        <v>63064</v>
      </c>
      <c r="D6" s="6">
        <v>52640</v>
      </c>
      <c r="E6" s="6">
        <v>45693</v>
      </c>
      <c r="F6" s="6">
        <v>47048</v>
      </c>
      <c r="G6" s="6">
        <v>54019</v>
      </c>
      <c r="H6" s="6">
        <v>54019</v>
      </c>
      <c r="I6" s="6">
        <v>55784</v>
      </c>
      <c r="J6" s="6">
        <f t="shared" si="0"/>
        <v>1765</v>
      </c>
      <c r="K6" s="8">
        <f t="shared" si="1"/>
        <v>0.032673688887243375</v>
      </c>
      <c r="L6" s="7"/>
      <c r="M6" s="8"/>
    </row>
    <row r="7" spans="1:13" ht="18">
      <c r="A7" s="5" t="s">
        <v>9</v>
      </c>
      <c r="B7" s="6">
        <v>214961</v>
      </c>
      <c r="C7" s="6">
        <v>206807</v>
      </c>
      <c r="D7" s="6">
        <v>169950</v>
      </c>
      <c r="E7" s="6">
        <v>159472</v>
      </c>
      <c r="F7" s="6">
        <v>60641</v>
      </c>
      <c r="G7" s="6">
        <v>174010</v>
      </c>
      <c r="H7" s="6">
        <v>88859</v>
      </c>
      <c r="I7" s="6">
        <v>485600</v>
      </c>
      <c r="J7" s="6">
        <f t="shared" si="0"/>
        <v>311590</v>
      </c>
      <c r="K7" s="8">
        <f t="shared" si="1"/>
        <v>1.7906442158496638</v>
      </c>
      <c r="L7" s="7"/>
      <c r="M7" s="8"/>
    </row>
    <row r="8" spans="1:13" ht="18">
      <c r="A8" s="5" t="s">
        <v>10</v>
      </c>
      <c r="B8" s="6">
        <v>543695</v>
      </c>
      <c r="C8" s="6">
        <v>461655</v>
      </c>
      <c r="D8" s="6">
        <v>544061</v>
      </c>
      <c r="E8" s="6">
        <v>568816</v>
      </c>
      <c r="F8" s="6">
        <v>485599</v>
      </c>
      <c r="G8" s="6">
        <v>545330</v>
      </c>
      <c r="H8" s="6">
        <v>545330</v>
      </c>
      <c r="I8" s="6">
        <v>543230</v>
      </c>
      <c r="J8" s="6">
        <f t="shared" si="0"/>
        <v>-2100</v>
      </c>
      <c r="K8" s="8">
        <f t="shared" si="1"/>
        <v>-0.0038508792841032034</v>
      </c>
      <c r="L8" s="7"/>
      <c r="M8" s="8"/>
    </row>
    <row r="9" spans="1:13" ht="18">
      <c r="A9" s="5" t="s">
        <v>11</v>
      </c>
      <c r="B9" s="6">
        <v>35535</v>
      </c>
      <c r="C9" s="6">
        <v>22688</v>
      </c>
      <c r="D9" s="6">
        <v>35535</v>
      </c>
      <c r="E9" s="6">
        <v>24201</v>
      </c>
      <c r="F9" s="6">
        <v>24650</v>
      </c>
      <c r="G9" s="6">
        <v>35535</v>
      </c>
      <c r="H9" s="6">
        <v>35535</v>
      </c>
      <c r="I9" s="6">
        <v>52035</v>
      </c>
      <c r="J9" s="6">
        <f t="shared" si="0"/>
        <v>16500</v>
      </c>
      <c r="K9" s="8">
        <f t="shared" si="1"/>
        <v>0.46433094132545377</v>
      </c>
      <c r="L9" s="7"/>
      <c r="M9" s="8"/>
    </row>
    <row r="10" spans="1:13" ht="18">
      <c r="A10" s="5" t="s">
        <v>12</v>
      </c>
      <c r="B10" s="6">
        <v>10355</v>
      </c>
      <c r="C10" s="6">
        <v>13040</v>
      </c>
      <c r="D10" s="6">
        <v>100000</v>
      </c>
      <c r="E10" s="6">
        <v>25763</v>
      </c>
      <c r="F10" s="6">
        <v>0</v>
      </c>
      <c r="G10" s="6">
        <v>0</v>
      </c>
      <c r="H10" s="6">
        <v>0</v>
      </c>
      <c r="I10" s="6">
        <v>0</v>
      </c>
      <c r="J10" s="6">
        <f t="shared" si="0"/>
        <v>0</v>
      </c>
      <c r="K10" s="8"/>
      <c r="L10" s="7"/>
      <c r="M10" s="8"/>
    </row>
    <row r="11" spans="1:13" ht="18">
      <c r="A11" s="5" t="s">
        <v>13</v>
      </c>
      <c r="B11" s="6">
        <v>1448</v>
      </c>
      <c r="C11" s="6">
        <v>150000</v>
      </c>
      <c r="D11" s="6">
        <v>0</v>
      </c>
      <c r="E11" s="6">
        <v>8142</v>
      </c>
      <c r="F11" s="6">
        <v>0</v>
      </c>
      <c r="G11" s="6">
        <v>0</v>
      </c>
      <c r="H11" s="6">
        <v>0</v>
      </c>
      <c r="I11" s="6">
        <v>0</v>
      </c>
      <c r="J11" s="6">
        <f t="shared" si="0"/>
        <v>0</v>
      </c>
      <c r="K11" s="8"/>
      <c r="L11" s="7"/>
      <c r="M11" s="8"/>
    </row>
    <row r="12" spans="1:13" ht="18">
      <c r="A12" s="5" t="s">
        <v>27</v>
      </c>
      <c r="B12" s="6"/>
      <c r="C12" s="6"/>
      <c r="D12" s="6"/>
      <c r="E12" s="6"/>
      <c r="F12" s="6"/>
      <c r="G12" s="6"/>
      <c r="H12" s="6"/>
      <c r="I12" s="6">
        <v>107000</v>
      </c>
      <c r="J12" s="6"/>
      <c r="K12" s="8"/>
      <c r="L12" s="7"/>
      <c r="M12" s="8"/>
    </row>
    <row r="13" spans="1:13" ht="18">
      <c r="A13" s="5" t="s">
        <v>14</v>
      </c>
      <c r="B13" s="9">
        <f aca="true" t="shared" si="2" ref="B13:I13">SUM(B3:B11)</f>
        <v>2904998</v>
      </c>
      <c r="C13" s="9">
        <f t="shared" si="2"/>
        <v>2981698</v>
      </c>
      <c r="D13" s="9">
        <f t="shared" si="2"/>
        <v>3344314</v>
      </c>
      <c r="E13" s="9">
        <f t="shared" si="2"/>
        <v>2934878</v>
      </c>
      <c r="F13" s="9">
        <f t="shared" si="2"/>
        <v>2595242</v>
      </c>
      <c r="G13" s="9">
        <f t="shared" si="2"/>
        <v>3063078</v>
      </c>
      <c r="H13" s="9">
        <f t="shared" si="2"/>
        <v>2977927</v>
      </c>
      <c r="I13" s="9">
        <f t="shared" si="2"/>
        <v>3538381</v>
      </c>
      <c r="J13" s="9">
        <f t="shared" si="0"/>
        <v>475303</v>
      </c>
      <c r="K13" s="10">
        <f t="shared" si="1"/>
        <v>0.15517169330980146</v>
      </c>
      <c r="L13" s="7"/>
      <c r="M13" s="8"/>
    </row>
    <row r="14" spans="1:13" ht="18">
      <c r="A14" s="5"/>
      <c r="B14" s="9"/>
      <c r="C14" s="9"/>
      <c r="D14" s="9"/>
      <c r="E14" s="9"/>
      <c r="F14" s="9"/>
      <c r="G14" s="9"/>
      <c r="H14" s="9"/>
      <c r="I14" s="9"/>
      <c r="J14" s="9"/>
      <c r="K14" s="9"/>
      <c r="L14" s="7"/>
      <c r="M14" s="8"/>
    </row>
    <row r="15" spans="1:13" ht="18">
      <c r="A15" s="5"/>
      <c r="B15" s="4" t="s">
        <v>3</v>
      </c>
      <c r="C15" s="4" t="s">
        <v>20</v>
      </c>
      <c r="D15" s="4" t="s">
        <v>1</v>
      </c>
      <c r="E15" s="4" t="s">
        <v>20</v>
      </c>
      <c r="F15" s="4" t="s">
        <v>20</v>
      </c>
      <c r="G15" s="4" t="s">
        <v>1</v>
      </c>
      <c r="H15" s="4" t="s">
        <v>0</v>
      </c>
      <c r="I15" s="4" t="s">
        <v>1</v>
      </c>
      <c r="J15" s="4" t="s">
        <v>17</v>
      </c>
      <c r="K15" s="4" t="s">
        <v>18</v>
      </c>
      <c r="L15" s="4"/>
      <c r="M15" s="4"/>
    </row>
    <row r="16" spans="1:13" s="1" customFormat="1" ht="18">
      <c r="A16" s="3" t="s">
        <v>15</v>
      </c>
      <c r="B16" s="4" t="s">
        <v>1</v>
      </c>
      <c r="C16" s="4" t="s">
        <v>3</v>
      </c>
      <c r="D16" s="4" t="s">
        <v>4</v>
      </c>
      <c r="E16" s="4" t="s">
        <v>4</v>
      </c>
      <c r="F16" s="4" t="s">
        <v>19</v>
      </c>
      <c r="G16" s="4" t="s">
        <v>21</v>
      </c>
      <c r="H16" s="4" t="s">
        <v>21</v>
      </c>
      <c r="I16" s="4" t="s">
        <v>24</v>
      </c>
      <c r="J16" s="4" t="s">
        <v>25</v>
      </c>
      <c r="K16" s="4" t="s">
        <v>25</v>
      </c>
      <c r="L16" s="4"/>
      <c r="M16" s="4"/>
    </row>
    <row r="17" spans="1:13" ht="18">
      <c r="A17" s="5" t="s">
        <v>5</v>
      </c>
      <c r="B17" s="6">
        <v>170000</v>
      </c>
      <c r="C17" s="6">
        <v>241265</v>
      </c>
      <c r="D17" s="6">
        <v>260000</v>
      </c>
      <c r="E17" s="6">
        <v>253091</v>
      </c>
      <c r="F17" s="6">
        <v>246069</v>
      </c>
      <c r="G17" s="6">
        <v>360000</v>
      </c>
      <c r="H17" s="6">
        <v>360000</v>
      </c>
      <c r="I17" s="6">
        <v>390000</v>
      </c>
      <c r="J17" s="6">
        <f>SUM(I17-G17)</f>
        <v>30000</v>
      </c>
      <c r="K17" s="8">
        <f>SUM(J17/G17)</f>
        <v>0.08333333333333333</v>
      </c>
      <c r="L17" s="7"/>
      <c r="M17" s="8"/>
    </row>
    <row r="18" spans="1:13" ht="18">
      <c r="A18" s="5" t="s">
        <v>6</v>
      </c>
      <c r="B18" s="6">
        <v>1755300</v>
      </c>
      <c r="C18" s="6">
        <v>1827026</v>
      </c>
      <c r="D18" s="6">
        <v>1850300</v>
      </c>
      <c r="E18" s="6">
        <v>1991608</v>
      </c>
      <c r="F18" s="6">
        <v>2028539</v>
      </c>
      <c r="G18" s="6">
        <v>1955300</v>
      </c>
      <c r="H18" s="6">
        <v>1955300</v>
      </c>
      <c r="I18" s="6">
        <v>2000300</v>
      </c>
      <c r="J18" s="6">
        <f aca="true" t="shared" si="3" ref="J18:J26">SUM(I18-G18)</f>
        <v>45000</v>
      </c>
      <c r="K18" s="8">
        <f aca="true" t="shared" si="4" ref="K18:K26">SUM(J18/G18)</f>
        <v>0.02301437119623587</v>
      </c>
      <c r="L18" s="7"/>
      <c r="M18" s="8"/>
    </row>
    <row r="19" spans="1:13" ht="18">
      <c r="A19" s="5" t="s">
        <v>7</v>
      </c>
      <c r="B19" s="6">
        <v>4700</v>
      </c>
      <c r="C19" s="6">
        <v>7430</v>
      </c>
      <c r="D19" s="6">
        <v>4700</v>
      </c>
      <c r="E19" s="6">
        <v>3711</v>
      </c>
      <c r="F19" s="6">
        <v>4528</v>
      </c>
      <c r="G19" s="6">
        <v>4700</v>
      </c>
      <c r="H19" s="6">
        <v>4700</v>
      </c>
      <c r="I19" s="6">
        <v>4700</v>
      </c>
      <c r="J19" s="6">
        <f t="shared" si="3"/>
        <v>0</v>
      </c>
      <c r="K19" s="8">
        <f t="shared" si="4"/>
        <v>0</v>
      </c>
      <c r="L19" s="7"/>
      <c r="M19" s="8"/>
    </row>
    <row r="20" spans="1:13" ht="18">
      <c r="A20" s="5" t="s">
        <v>8</v>
      </c>
      <c r="B20" s="6">
        <v>38000</v>
      </c>
      <c r="C20" s="6">
        <v>51984</v>
      </c>
      <c r="D20" s="6">
        <v>44500</v>
      </c>
      <c r="E20" s="6">
        <v>43650</v>
      </c>
      <c r="F20" s="6">
        <v>51269</v>
      </c>
      <c r="G20" s="6">
        <v>44500</v>
      </c>
      <c r="H20" s="6">
        <v>44500</v>
      </c>
      <c r="I20" s="6">
        <v>44500</v>
      </c>
      <c r="J20" s="6">
        <f t="shared" si="3"/>
        <v>0</v>
      </c>
      <c r="K20" s="8">
        <f t="shared" si="4"/>
        <v>0</v>
      </c>
      <c r="L20" s="7"/>
      <c r="M20" s="8"/>
    </row>
    <row r="21" spans="1:13" ht="18">
      <c r="A21" s="5" t="s">
        <v>9</v>
      </c>
      <c r="B21" s="6">
        <v>147695</v>
      </c>
      <c r="C21" s="6">
        <v>151161</v>
      </c>
      <c r="D21" s="6">
        <v>154000</v>
      </c>
      <c r="E21" s="6">
        <v>169137</v>
      </c>
      <c r="F21" s="6">
        <v>182815</v>
      </c>
      <c r="G21" s="6">
        <v>173550</v>
      </c>
      <c r="H21" s="6">
        <v>173550</v>
      </c>
      <c r="I21" s="6">
        <v>195650</v>
      </c>
      <c r="J21" s="6">
        <f t="shared" si="3"/>
        <v>22100</v>
      </c>
      <c r="K21" s="8">
        <f t="shared" si="4"/>
        <v>0.12734082397003746</v>
      </c>
      <c r="L21" s="7"/>
      <c r="M21" s="8"/>
    </row>
    <row r="22" spans="1:13" ht="18">
      <c r="A22" s="5" t="s">
        <v>10</v>
      </c>
      <c r="B22" s="6">
        <v>547200</v>
      </c>
      <c r="C22" s="6">
        <v>572621</v>
      </c>
      <c r="D22" s="6">
        <v>547200</v>
      </c>
      <c r="E22" s="6">
        <v>564212</v>
      </c>
      <c r="F22" s="6">
        <v>578286</v>
      </c>
      <c r="G22" s="6">
        <v>547200</v>
      </c>
      <c r="H22" s="6">
        <v>547200</v>
      </c>
      <c r="I22" s="6">
        <v>555800</v>
      </c>
      <c r="J22" s="6">
        <f t="shared" si="3"/>
        <v>8600</v>
      </c>
      <c r="K22" s="8">
        <f t="shared" si="4"/>
        <v>0.015716374269005847</v>
      </c>
      <c r="L22" s="7"/>
      <c r="M22" s="8"/>
    </row>
    <row r="23" spans="1:13" ht="18">
      <c r="A23" s="5" t="s">
        <v>11</v>
      </c>
      <c r="B23" s="6">
        <v>35535</v>
      </c>
      <c r="C23" s="6">
        <v>88240</v>
      </c>
      <c r="D23" s="6">
        <v>60000</v>
      </c>
      <c r="E23" s="6">
        <v>112238</v>
      </c>
      <c r="F23" s="6">
        <v>20144</v>
      </c>
      <c r="G23" s="6">
        <v>40000</v>
      </c>
      <c r="H23" s="6">
        <v>40000</v>
      </c>
      <c r="I23" s="6">
        <v>40000</v>
      </c>
      <c r="J23" s="6">
        <f t="shared" si="3"/>
        <v>0</v>
      </c>
      <c r="K23" s="8">
        <f t="shared" si="4"/>
        <v>0</v>
      </c>
      <c r="L23" s="7"/>
      <c r="M23" s="8"/>
    </row>
    <row r="24" spans="1:13" ht="18">
      <c r="A24" s="5" t="s">
        <v>12</v>
      </c>
      <c r="B24" s="6">
        <v>28180</v>
      </c>
      <c r="C24" s="6">
        <v>36114</v>
      </c>
      <c r="D24" s="6">
        <v>24000</v>
      </c>
      <c r="E24" s="6">
        <v>47717</v>
      </c>
      <c r="F24" s="6">
        <v>150745</v>
      </c>
      <c r="G24" s="6">
        <v>30000</v>
      </c>
      <c r="H24" s="6">
        <v>30000</v>
      </c>
      <c r="I24" s="6">
        <v>30000</v>
      </c>
      <c r="J24" s="6">
        <f t="shared" si="3"/>
        <v>0</v>
      </c>
      <c r="K24" s="8">
        <f t="shared" si="4"/>
        <v>0</v>
      </c>
      <c r="L24" s="7"/>
      <c r="M24" s="8"/>
    </row>
    <row r="25" spans="1:13" ht="18">
      <c r="A25" s="5" t="s">
        <v>13</v>
      </c>
      <c r="B25" s="6">
        <v>15616</v>
      </c>
      <c r="C25" s="6">
        <v>9368</v>
      </c>
      <c r="D25" s="6">
        <v>16457</v>
      </c>
      <c r="E25" s="6">
        <v>16710</v>
      </c>
      <c r="F25" s="6">
        <v>32914</v>
      </c>
      <c r="G25" s="6">
        <v>32914</v>
      </c>
      <c r="H25" s="6">
        <v>32914</v>
      </c>
      <c r="I25" s="6">
        <v>32914</v>
      </c>
      <c r="J25" s="6">
        <f t="shared" si="3"/>
        <v>0</v>
      </c>
      <c r="K25" s="8">
        <f t="shared" si="4"/>
        <v>0</v>
      </c>
      <c r="L25" s="7"/>
      <c r="M25" s="8"/>
    </row>
    <row r="26" spans="1:13" s="1" customFormat="1" ht="18">
      <c r="A26" s="3" t="s">
        <v>16</v>
      </c>
      <c r="B26" s="9">
        <f aca="true" t="shared" si="5" ref="B26:G26">SUM(B17:B25)</f>
        <v>2742226</v>
      </c>
      <c r="C26" s="9">
        <f t="shared" si="5"/>
        <v>2985209</v>
      </c>
      <c r="D26" s="9">
        <f t="shared" si="5"/>
        <v>2961157</v>
      </c>
      <c r="E26" s="9">
        <f t="shared" si="5"/>
        <v>3202074</v>
      </c>
      <c r="F26" s="9">
        <f>SUM(F17:F25)</f>
        <v>3295309</v>
      </c>
      <c r="G26" s="9">
        <f t="shared" si="5"/>
        <v>3188164</v>
      </c>
      <c r="H26" s="9">
        <f>SUM(H17:H25)</f>
        <v>3188164</v>
      </c>
      <c r="I26" s="9">
        <f>SUM(I17:I25)</f>
        <v>3293864</v>
      </c>
      <c r="J26" s="9">
        <f t="shared" si="3"/>
        <v>105700</v>
      </c>
      <c r="K26" s="10">
        <f t="shared" si="4"/>
        <v>0.03315387790590446</v>
      </c>
      <c r="L26" s="7"/>
      <c r="M26" s="8"/>
    </row>
    <row r="28" spans="1:12" ht="18">
      <c r="A28" s="3" t="s">
        <v>22</v>
      </c>
      <c r="C28" s="11">
        <v>42185</v>
      </c>
      <c r="D28" s="3" t="s">
        <v>23</v>
      </c>
      <c r="E28" s="3"/>
      <c r="F28" s="3" t="s">
        <v>26</v>
      </c>
      <c r="G28" s="5"/>
      <c r="H28" s="5"/>
      <c r="I28" s="5"/>
      <c r="J28" s="5"/>
      <c r="K28" s="5"/>
      <c r="L28" s="5"/>
    </row>
    <row r="29" spans="1:12" ht="18">
      <c r="A29" s="5" t="s">
        <v>5</v>
      </c>
      <c r="C29" s="6">
        <v>295246</v>
      </c>
      <c r="D29" s="7">
        <f>SUM(I17-I3)</f>
        <v>-50936</v>
      </c>
      <c r="E29" s="7"/>
      <c r="F29" s="7">
        <f>SUM(C29+D29)</f>
        <v>244310</v>
      </c>
      <c r="G29" s="5"/>
      <c r="H29" s="5"/>
      <c r="I29" s="5"/>
      <c r="J29" s="5"/>
      <c r="K29" s="5"/>
      <c r="L29" s="5"/>
    </row>
    <row r="30" spans="1:12" ht="18">
      <c r="A30" s="5" t="s">
        <v>6</v>
      </c>
      <c r="C30" s="6">
        <v>1627184</v>
      </c>
      <c r="D30" s="7">
        <f aca="true" t="shared" si="6" ref="D30:D37">SUM(I18-I4)</f>
        <v>48713</v>
      </c>
      <c r="E30" s="7"/>
      <c r="F30" s="7">
        <f aca="true" t="shared" si="7" ref="F30:F38">SUM(C30+D30)</f>
        <v>1675897</v>
      </c>
      <c r="G30" s="5"/>
      <c r="H30" s="5"/>
      <c r="I30" s="5"/>
      <c r="J30" s="5"/>
      <c r="K30" s="5"/>
      <c r="L30" s="5"/>
    </row>
    <row r="31" spans="1:12" ht="18">
      <c r="A31" s="5" t="s">
        <v>7</v>
      </c>
      <c r="C31" s="6">
        <v>29088</v>
      </c>
      <c r="D31" s="7">
        <f t="shared" si="6"/>
        <v>-4509</v>
      </c>
      <c r="E31" s="7"/>
      <c r="F31" s="7">
        <f t="shared" si="7"/>
        <v>24579</v>
      </c>
      <c r="G31" s="5"/>
      <c r="H31" s="5"/>
      <c r="I31" s="5"/>
      <c r="J31" s="5"/>
      <c r="K31" s="5"/>
      <c r="L31" s="5"/>
    </row>
    <row r="32" spans="1:12" ht="18">
      <c r="A32" s="5" t="s">
        <v>8</v>
      </c>
      <c r="C32" s="6">
        <v>335034</v>
      </c>
      <c r="D32" s="7">
        <f t="shared" si="6"/>
        <v>-11284</v>
      </c>
      <c r="E32" s="7"/>
      <c r="F32" s="7">
        <f t="shared" si="7"/>
        <v>323750</v>
      </c>
      <c r="G32" s="5"/>
      <c r="H32" s="5"/>
      <c r="I32" s="5"/>
      <c r="J32" s="5"/>
      <c r="K32" s="5"/>
      <c r="L32" s="5"/>
    </row>
    <row r="33" spans="1:12" ht="18">
      <c r="A33" s="5" t="s">
        <v>9</v>
      </c>
      <c r="C33" s="6">
        <v>252178</v>
      </c>
      <c r="D33" s="7">
        <f t="shared" si="6"/>
        <v>-289950</v>
      </c>
      <c r="E33" s="7"/>
      <c r="F33" s="7">
        <f t="shared" si="7"/>
        <v>-37772</v>
      </c>
      <c r="G33" s="5"/>
      <c r="H33" s="5"/>
      <c r="I33" s="5"/>
      <c r="J33" s="5"/>
      <c r="K33" s="5"/>
      <c r="L33" s="5"/>
    </row>
    <row r="34" spans="1:12" ht="18">
      <c r="A34" s="5" t="s">
        <v>10</v>
      </c>
      <c r="C34" s="6">
        <v>708070</v>
      </c>
      <c r="D34" s="7">
        <f t="shared" si="6"/>
        <v>12570</v>
      </c>
      <c r="E34" s="7"/>
      <c r="F34" s="7">
        <f t="shared" si="7"/>
        <v>720640</v>
      </c>
      <c r="G34" s="5"/>
      <c r="H34" s="5"/>
      <c r="I34" s="5"/>
      <c r="J34" s="5"/>
      <c r="K34" s="5"/>
      <c r="L34" s="5"/>
    </row>
    <row r="35" spans="1:12" ht="18">
      <c r="A35" s="5" t="s">
        <v>11</v>
      </c>
      <c r="C35" s="6">
        <v>1035811</v>
      </c>
      <c r="D35" s="7">
        <f t="shared" si="6"/>
        <v>-12035</v>
      </c>
      <c r="E35" s="7"/>
      <c r="F35" s="7">
        <f t="shared" si="7"/>
        <v>1023776</v>
      </c>
      <c r="G35" s="5"/>
      <c r="H35" s="5"/>
      <c r="I35" s="5"/>
      <c r="J35" s="5"/>
      <c r="K35" s="5"/>
      <c r="L35" s="5"/>
    </row>
    <row r="36" spans="1:12" ht="18">
      <c r="A36" s="5" t="s">
        <v>12</v>
      </c>
      <c r="C36" s="6">
        <v>263875</v>
      </c>
      <c r="D36" s="7">
        <f t="shared" si="6"/>
        <v>30000</v>
      </c>
      <c r="E36" s="7"/>
      <c r="F36" s="7">
        <f t="shared" si="7"/>
        <v>293875</v>
      </c>
      <c r="G36" s="5"/>
      <c r="H36" s="5"/>
      <c r="I36" s="5"/>
      <c r="J36" s="5"/>
      <c r="K36" s="5"/>
      <c r="L36" s="5"/>
    </row>
    <row r="37" spans="1:12" ht="18">
      <c r="A37" s="5" t="s">
        <v>13</v>
      </c>
      <c r="C37" s="6">
        <v>111470</v>
      </c>
      <c r="D37" s="7">
        <f t="shared" si="6"/>
        <v>32914</v>
      </c>
      <c r="E37" s="7"/>
      <c r="F37" s="7">
        <f t="shared" si="7"/>
        <v>144384</v>
      </c>
      <c r="G37" s="5"/>
      <c r="H37" s="5"/>
      <c r="I37" s="5"/>
      <c r="J37" s="5"/>
      <c r="K37" s="5"/>
      <c r="L37" s="5"/>
    </row>
    <row r="38" spans="3:6" s="5" customFormat="1" ht="12.75">
      <c r="C38" s="12">
        <f>SUM(C29:C37)</f>
        <v>4657956</v>
      </c>
      <c r="D38" s="7">
        <f>SUM(D29:D37)</f>
        <v>-244517</v>
      </c>
      <c r="E38" s="12"/>
      <c r="F38" s="7">
        <f t="shared" si="7"/>
        <v>4413439</v>
      </c>
    </row>
  </sheetData>
  <sheetProtection/>
  <printOptions gridLines="1" horizontalCentered="1"/>
  <pageMargins left="0.5" right="0.5" top="1" bottom="0.5" header="0.5" footer="0.5"/>
  <pageSetup fitToHeight="1" fitToWidth="1" horizontalDpi="600" verticalDpi="600" orientation="landscape" scale="72" r:id="rId1"/>
  <headerFooter alignWithMargins="0">
    <oddHeader>&amp;C&amp;"Arial,Bold"&amp;12Special Funds Summary
Fiscal Year 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Cape Elizabeth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K. McGovern</dc:creator>
  <cp:keywords/>
  <dc:description/>
  <cp:lastModifiedBy>Michael McGovern</cp:lastModifiedBy>
  <cp:lastPrinted>2016-02-15T21:19:31Z</cp:lastPrinted>
  <dcterms:created xsi:type="dcterms:W3CDTF">2013-02-27T15:54:43Z</dcterms:created>
  <dcterms:modified xsi:type="dcterms:W3CDTF">2016-04-22T20:23:39Z</dcterms:modified>
  <cp:category/>
  <cp:version/>
  <cp:contentType/>
  <cp:contentStatus/>
</cp:coreProperties>
</file>